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moto/Desktop/"/>
    </mc:Choice>
  </mc:AlternateContent>
  <xr:revisionPtr revIDLastSave="0" documentId="13_ncr:9_{BE27A021-2011-6B4E-A767-D8228194695B}" xr6:coauthVersionLast="47" xr6:coauthVersionMax="47" xr10:uidLastSave="{00000000-0000-0000-0000-000000000000}"/>
  <bookViews>
    <workbookView xWindow="760" yWindow="700" windowWidth="32460" windowHeight="18140" xr2:uid="{52F0C454-9725-E846-BA34-EDBB406401FD}"/>
  </bookViews>
  <sheets>
    <sheet name="座標系変換" sheetId="1" r:id="rId1"/>
    <sheet name="grass用csv作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P25" i="1"/>
  <c r="P24" i="1"/>
  <c r="H23" i="1"/>
  <c r="I23" i="1" s="1"/>
  <c r="G23" i="1"/>
  <c r="E23" i="1"/>
  <c r="F23" i="1" s="1"/>
  <c r="D23" i="1"/>
  <c r="H22" i="1"/>
  <c r="I22" i="1" s="1"/>
  <c r="G22" i="1"/>
  <c r="E22" i="1"/>
  <c r="F22" i="1" s="1"/>
  <c r="D22" i="1"/>
  <c r="H21" i="1"/>
  <c r="I21" i="1" s="1"/>
  <c r="G21" i="1"/>
  <c r="E21" i="1"/>
  <c r="F21" i="1" s="1"/>
  <c r="D21" i="1"/>
  <c r="H20" i="1"/>
  <c r="I20" i="1" s="1"/>
  <c r="G20" i="1"/>
  <c r="E20" i="1"/>
  <c r="F20" i="1" s="1"/>
  <c r="D20" i="1"/>
  <c r="H19" i="1"/>
  <c r="I19" i="1" s="1"/>
  <c r="G19" i="1"/>
  <c r="E19" i="1"/>
  <c r="F19" i="1" s="1"/>
  <c r="D19" i="1"/>
  <c r="H18" i="1"/>
  <c r="I18" i="1" s="1"/>
  <c r="G18" i="1"/>
  <c r="K18" i="1" s="1"/>
  <c r="E18" i="1"/>
  <c r="F18" i="1" s="1"/>
  <c r="D18" i="1"/>
  <c r="H17" i="1"/>
  <c r="I17" i="1" s="1"/>
  <c r="G17" i="1"/>
  <c r="E17" i="1"/>
  <c r="F17" i="1" s="1"/>
  <c r="D17" i="1"/>
  <c r="H16" i="1"/>
  <c r="I16" i="1" s="1"/>
  <c r="G16" i="1"/>
  <c r="E16" i="1"/>
  <c r="F16" i="1" s="1"/>
  <c r="D16" i="1"/>
  <c r="H15" i="1"/>
  <c r="I15" i="1" s="1"/>
  <c r="G15" i="1"/>
  <c r="E15" i="1"/>
  <c r="F15" i="1" s="1"/>
  <c r="D15" i="1"/>
  <c r="H14" i="1"/>
  <c r="I14" i="1" s="1"/>
  <c r="G14" i="1"/>
  <c r="K14" i="1" s="1"/>
  <c r="E14" i="1"/>
  <c r="F14" i="1" s="1"/>
  <c r="D14" i="1"/>
  <c r="H13" i="1"/>
  <c r="I13" i="1" s="1"/>
  <c r="G13" i="1"/>
  <c r="E13" i="1"/>
  <c r="F13" i="1" s="1"/>
  <c r="D13" i="1"/>
  <c r="H12" i="1"/>
  <c r="I12" i="1" s="1"/>
  <c r="G12" i="1"/>
  <c r="E12" i="1"/>
  <c r="F12" i="1" s="1"/>
  <c r="D12" i="1"/>
  <c r="H11" i="1"/>
  <c r="I11" i="1" s="1"/>
  <c r="G11" i="1"/>
  <c r="E11" i="1"/>
  <c r="F11" i="1" s="1"/>
  <c r="D11" i="1"/>
  <c r="H10" i="1"/>
  <c r="I10" i="1" s="1"/>
  <c r="G10" i="1"/>
  <c r="K10" i="1" s="1"/>
  <c r="E10" i="1"/>
  <c r="F10" i="1" s="1"/>
  <c r="D10" i="1"/>
  <c r="H9" i="1"/>
  <c r="I9" i="1" s="1"/>
  <c r="G9" i="1"/>
  <c r="E9" i="1"/>
  <c r="F9" i="1" s="1"/>
  <c r="D9" i="1"/>
  <c r="H8" i="1"/>
  <c r="I8" i="1" s="1"/>
  <c r="G8" i="1"/>
  <c r="E8" i="1"/>
  <c r="F8" i="1" s="1"/>
  <c r="D8" i="1"/>
  <c r="H7" i="1"/>
  <c r="I7" i="1" s="1"/>
  <c r="G7" i="1"/>
  <c r="E7" i="1"/>
  <c r="F7" i="1" s="1"/>
  <c r="D7" i="1"/>
  <c r="H6" i="1"/>
  <c r="I6" i="1" s="1"/>
  <c r="G6" i="1"/>
  <c r="K6" i="1" s="1"/>
  <c r="E6" i="1"/>
  <c r="F6" i="1" s="1"/>
  <c r="D6" i="1"/>
  <c r="H5" i="1"/>
  <c r="I5" i="1" s="1"/>
  <c r="G5" i="1"/>
  <c r="E5" i="1"/>
  <c r="F5" i="1" s="1"/>
  <c r="D5" i="1"/>
  <c r="H4" i="1"/>
  <c r="I4" i="1" s="1"/>
  <c r="G4" i="1"/>
  <c r="E4" i="1"/>
  <c r="F4" i="1" s="1"/>
  <c r="D4" i="1"/>
  <c r="J4" i="1" l="1"/>
  <c r="J6" i="1"/>
  <c r="J8" i="1"/>
  <c r="J10" i="1"/>
  <c r="J12" i="1"/>
  <c r="J14" i="1"/>
  <c r="J16" i="1"/>
  <c r="J18" i="1"/>
  <c r="J20" i="1"/>
  <c r="K5" i="1"/>
  <c r="K9" i="1"/>
  <c r="K13" i="1"/>
  <c r="K17" i="1"/>
  <c r="K21" i="1"/>
  <c r="K7" i="1"/>
  <c r="K11" i="1"/>
  <c r="K15" i="1"/>
  <c r="K19" i="1"/>
  <c r="K23" i="1"/>
  <c r="J22" i="1"/>
  <c r="J5" i="1"/>
  <c r="J7" i="1"/>
  <c r="J9" i="1"/>
  <c r="J11" i="1"/>
  <c r="J13" i="1"/>
  <c r="J15" i="1"/>
  <c r="J17" i="1"/>
  <c r="J19" i="1"/>
  <c r="J21" i="1"/>
  <c r="J23" i="1"/>
  <c r="K4" i="1"/>
  <c r="K8" i="1"/>
  <c r="K12" i="1"/>
  <c r="K16" i="1"/>
  <c r="K20" i="1"/>
  <c r="K22" i="1"/>
</calcChain>
</file>

<file path=xl/sharedStrings.xml><?xml version="1.0" encoding="utf-8"?>
<sst xmlns="http://schemas.openxmlformats.org/spreadsheetml/2006/main" count="54" uniqueCount="47">
  <si>
    <t>Site</t>
  </si>
  <si>
    <t>grass_Y northing</t>
    <phoneticPr fontId="3"/>
  </si>
  <si>
    <t>grass_X easting</t>
    <phoneticPr fontId="3"/>
  </si>
  <si>
    <t>cat</t>
    <phoneticPr fontId="3"/>
  </si>
  <si>
    <t>Site</t>
    <phoneticPr fontId="1"/>
  </si>
  <si>
    <t>No.</t>
    <phoneticPr fontId="1"/>
  </si>
  <si>
    <t>経度</t>
    <rPh sb="0" eb="2">
      <t>ケイド</t>
    </rPh>
    <phoneticPr fontId="1"/>
  </si>
  <si>
    <t>緯度</t>
    <rPh sb="0" eb="2">
      <t>イド</t>
    </rPh>
    <phoneticPr fontId="1"/>
  </si>
  <si>
    <t>Amanokaguyama_wp004</t>
  </si>
  <si>
    <t>Amanokaguyama_wp006</t>
  </si>
  <si>
    <t>KashiharaguUra_wp002</t>
  </si>
  <si>
    <t>緯度dddmmss.sssss</t>
    <rPh sb="0" eb="2">
      <t>イド</t>
    </rPh>
    <phoneticPr fontId="1"/>
  </si>
  <si>
    <t>の秒</t>
    <rPh sb="1" eb="2">
      <t>ビョウ</t>
    </rPh>
    <phoneticPr fontId="1"/>
  </si>
  <si>
    <t>の分</t>
    <rPh sb="1" eb="2">
      <t>フン</t>
    </rPh>
    <phoneticPr fontId="1"/>
  </si>
  <si>
    <t>経度の度</t>
    <rPh sb="3" eb="4">
      <t>ド</t>
    </rPh>
    <phoneticPr fontId="1"/>
  </si>
  <si>
    <t>緯度の度</t>
    <rPh sb="3" eb="4">
      <t>ド</t>
    </rPh>
    <phoneticPr fontId="1"/>
  </si>
  <si>
    <t>経度(conca..)dddmmss.sssss</t>
    <phoneticPr fontId="1"/>
  </si>
  <si>
    <t>経度(text)dddmmss.sssss</t>
    <phoneticPr fontId="1"/>
  </si>
  <si>
    <t>地理院のX northing</t>
    <rPh sb="0" eb="3">
      <t>チリイン</t>
    </rPh>
    <phoneticPr fontId="1"/>
  </si>
  <si>
    <t>地理院のY easting</t>
    <phoneticPr fontId="1"/>
  </si>
  <si>
    <t>出雲神</t>
  </si>
  <si>
    <t>小川月神</t>
    <phoneticPr fontId="5"/>
  </si>
  <si>
    <t>山国神</t>
  </si>
  <si>
    <t>走田神</t>
  </si>
  <si>
    <t>大井神</t>
    <phoneticPr fontId="5"/>
  </si>
  <si>
    <t>多吉神</t>
    <phoneticPr fontId="5"/>
  </si>
  <si>
    <t>薭田野神</t>
  </si>
  <si>
    <t>桑田神</t>
  </si>
  <si>
    <t>三県神</t>
    <phoneticPr fontId="5"/>
  </si>
  <si>
    <t>阿多古神</t>
    <phoneticPr fontId="5"/>
  </si>
  <si>
    <t>松尾神</t>
  </si>
  <si>
    <t>石穂神</t>
  </si>
  <si>
    <t>村山神</t>
  </si>
  <si>
    <t>三宅神</t>
  </si>
  <si>
    <t>神野神</t>
  </si>
  <si>
    <t>小幡神</t>
  </si>
  <si>
    <t>伊達神</t>
  </si>
  <si>
    <t>与能神</t>
  </si>
  <si>
    <t>鍬山神</t>
  </si>
  <si>
    <t>丹波國國府</t>
    <rPh sb="0" eb="3">
      <t xml:space="preserve">タンバクニ </t>
    </rPh>
    <rPh sb="3" eb="5">
      <t xml:space="preserve">コクフ </t>
    </rPh>
    <phoneticPr fontId="5"/>
  </si>
  <si>
    <t>説明</t>
    <rPh sb="0" eb="2">
      <t xml:space="preserve">セツメイ </t>
    </rPh>
    <phoneticPr fontId="1"/>
  </si>
  <si>
    <t>経度ー緯度の順</t>
    <rPh sb="0" eb="1">
      <t xml:space="preserve">ケイド </t>
    </rPh>
    <rPh sb="3" eb="5">
      <t xml:space="preserve">イド </t>
    </rPh>
    <rPh sb="6" eb="7">
      <t xml:space="preserve">ジュン </t>
    </rPh>
    <phoneticPr fontId="1"/>
  </si>
  <si>
    <t>緯度ー経度の順に変更（L列をO列に）</t>
    <rPh sb="0" eb="1">
      <t xml:space="preserve">イド </t>
    </rPh>
    <rPh sb="6" eb="7">
      <t xml:space="preserve">ジュン </t>
    </rPh>
    <rPh sb="8" eb="10">
      <t xml:space="preserve">ヘンコウ </t>
    </rPh>
    <rPh sb="12" eb="13">
      <t xml:space="preserve">レツ </t>
    </rPh>
    <rPh sb="15" eb="16">
      <t xml:space="preserve">レツ </t>
    </rPh>
    <phoneticPr fontId="1"/>
  </si>
  <si>
    <t>世界測地系の経度から同平面直角座標系への変換（ブルーに塗っているのは手作業での入力位置）</t>
    <rPh sb="0" eb="2">
      <t xml:space="preserve">セカイ </t>
    </rPh>
    <rPh sb="2" eb="5">
      <t>シンソクチケイ</t>
    </rPh>
    <rPh sb="6" eb="8">
      <t>ケイド</t>
    </rPh>
    <rPh sb="10" eb="11">
      <t>ドウ</t>
    </rPh>
    <rPh sb="11" eb="18">
      <t>ヘイメンチョッカクザヒョウケイ</t>
    </rPh>
    <rPh sb="20" eb="22">
      <t>ヘンカＮ</t>
    </rPh>
    <rPh sb="27" eb="28">
      <t xml:space="preserve">ヌッテイル </t>
    </rPh>
    <rPh sb="34" eb="37">
      <t xml:space="preserve">テサギョウ </t>
    </rPh>
    <rPh sb="39" eb="41">
      <t xml:space="preserve">ニュウリョク </t>
    </rPh>
    <rPh sb="41" eb="43">
      <t>1️⃣</t>
    </rPh>
    <phoneticPr fontId="1"/>
  </si>
  <si>
    <t>https://vldb.gsi.go.jp/sokuchi/surveycalc/surveycalc/bl2xyf.html</t>
  </si>
  <si>
    <t>minimum:</t>
    <phoneticPr fontId="1"/>
  </si>
  <si>
    <t>maxmum: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</si>
</sst>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0_ "/>
    <numFmt numFmtId="179" formatCode="0#.00000\ "/>
    <numFmt numFmtId="180" formatCode="0#"/>
    <numFmt numFmtId="181" formatCode="0#.00000"/>
    <numFmt numFmtId="183" formatCode="0.00000_);[Red]\(0.00000\)"/>
    <numFmt numFmtId="201" formatCode="0.000_ "/>
    <numFmt numFmtId="209" formatCode="#,##0.00000_ ;[Red]\-#,##0.00000\ 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9" fontId="0" fillId="0" borderId="0" xfId="0" applyNumberFormat="1">
      <alignment vertical="center"/>
    </xf>
    <xf numFmtId="180" fontId="2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18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183" fontId="0" fillId="0" borderId="0" xfId="0" applyNumberFormat="1">
      <alignment vertical="center"/>
    </xf>
    <xf numFmtId="201" fontId="0" fillId="0" borderId="0" xfId="0" applyNumberFormat="1">
      <alignment vertical="center"/>
    </xf>
    <xf numFmtId="201" fontId="0" fillId="0" borderId="1" xfId="0" applyNumberFormat="1" applyBorder="1">
      <alignment vertical="center"/>
    </xf>
    <xf numFmtId="176" fontId="0" fillId="2" borderId="0" xfId="0" applyNumberFormat="1" applyFill="1">
      <alignment vertical="center"/>
    </xf>
    <xf numFmtId="176" fontId="6" fillId="2" borderId="0" xfId="0" applyNumberFormat="1" applyFont="1" applyFill="1">
      <alignment vertical="center"/>
    </xf>
    <xf numFmtId="176" fontId="0" fillId="2" borderId="1" xfId="0" applyNumberForma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209" fontId="0" fillId="0" borderId="1" xfId="0" applyNumberFormat="1" applyBorder="1">
      <alignment vertical="center"/>
    </xf>
    <xf numFmtId="20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座標系変換!$C$3</c:f>
              <c:strCache>
                <c:ptCount val="1"/>
                <c:pt idx="0">
                  <c:v>緯度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座標系変換!$B$4:$B$23</c:f>
              <c:numCache>
                <c:formatCode>0.00000_ </c:formatCode>
                <c:ptCount val="20"/>
                <c:pt idx="0">
                  <c:v>135.57839899999999</c:v>
                </c:pt>
                <c:pt idx="1">
                  <c:v>135.55899400000001</c:v>
                </c:pt>
                <c:pt idx="2">
                  <c:v>135.65563399999999</c:v>
                </c:pt>
                <c:pt idx="3">
                  <c:v>135.55704299999999</c:v>
                </c:pt>
                <c:pt idx="4">
                  <c:v>135.55702299999999</c:v>
                </c:pt>
                <c:pt idx="5">
                  <c:v>135.50997000000001</c:v>
                </c:pt>
                <c:pt idx="6">
                  <c:v>135.53497300000001</c:v>
                </c:pt>
                <c:pt idx="7">
                  <c:v>135.60946200000001</c:v>
                </c:pt>
                <c:pt idx="8">
                  <c:v>135.552942</c:v>
                </c:pt>
                <c:pt idx="9">
                  <c:v>135.586602</c:v>
                </c:pt>
                <c:pt idx="10">
                  <c:v>135.56987799999999</c:v>
                </c:pt>
                <c:pt idx="11">
                  <c:v>135.607608</c:v>
                </c:pt>
                <c:pt idx="12">
                  <c:v>135.59831800000001</c:v>
                </c:pt>
                <c:pt idx="13">
                  <c:v>135.58923100000001</c:v>
                </c:pt>
                <c:pt idx="14">
                  <c:v>135.475044</c:v>
                </c:pt>
                <c:pt idx="15">
                  <c:v>135.54712000000001</c:v>
                </c:pt>
                <c:pt idx="16">
                  <c:v>135.570314</c:v>
                </c:pt>
                <c:pt idx="17">
                  <c:v>135.54714799999999</c:v>
                </c:pt>
                <c:pt idx="18">
                  <c:v>135.57734099999999</c:v>
                </c:pt>
                <c:pt idx="19">
                  <c:v>135.54038399999999</c:v>
                </c:pt>
              </c:numCache>
            </c:numRef>
          </c:xVal>
          <c:yVal>
            <c:numRef>
              <c:f>座標系変換!$C$4:$C$23</c:f>
              <c:numCache>
                <c:formatCode>0.00000_ </c:formatCode>
                <c:ptCount val="20"/>
                <c:pt idx="0">
                  <c:v>35.059424999999997</c:v>
                </c:pt>
                <c:pt idx="1">
                  <c:v>35.048974999999999</c:v>
                </c:pt>
                <c:pt idx="2">
                  <c:v>35.172863</c:v>
                </c:pt>
                <c:pt idx="3">
                  <c:v>35.008730999999997</c:v>
                </c:pt>
                <c:pt idx="4">
                  <c:v>35.031562000000001</c:v>
                </c:pt>
                <c:pt idx="5">
                  <c:v>34.953760000000003</c:v>
                </c:pt>
                <c:pt idx="6">
                  <c:v>35.01755</c:v>
                </c:pt>
                <c:pt idx="7">
                  <c:v>35.014429999999997</c:v>
                </c:pt>
                <c:pt idx="8">
                  <c:v>35.068596999999997</c:v>
                </c:pt>
                <c:pt idx="9">
                  <c:v>35.041043999999999</c:v>
                </c:pt>
                <c:pt idx="10">
                  <c:v>35.078338000000002</c:v>
                </c:pt>
                <c:pt idx="11">
                  <c:v>35.015692999999999</c:v>
                </c:pt>
                <c:pt idx="12">
                  <c:v>34.999760000000002</c:v>
                </c:pt>
                <c:pt idx="13">
                  <c:v>35.008552000000002</c:v>
                </c:pt>
                <c:pt idx="14">
                  <c:v>35.037348000000001</c:v>
                </c:pt>
                <c:pt idx="15">
                  <c:v>35.008054000000001</c:v>
                </c:pt>
                <c:pt idx="16">
                  <c:v>35.014800999999999</c:v>
                </c:pt>
                <c:pt idx="17">
                  <c:v>34.982624999999999</c:v>
                </c:pt>
                <c:pt idx="18">
                  <c:v>34.996273000000002</c:v>
                </c:pt>
                <c:pt idx="19">
                  <c:v>35.052016999999999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0A-114B-A8FB-2566F30C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977791"/>
        <c:axId val="2114985407"/>
      </c:scatterChart>
      <c:valAx>
        <c:axId val="211497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4985407"/>
        <c:crosses val="autoZero"/>
        <c:crossBetween val="midCat"/>
      </c:valAx>
      <c:valAx>
        <c:axId val="211498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497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座標系変換!$T$4:$T$23</c:f>
              <c:numCache>
                <c:formatCode>#,##0.00000_ ;[Red]\-#,##0.00000\ </c:formatCode>
                <c:ptCount val="20"/>
                <c:pt idx="0">
                  <c:v>-38455.611299999997</c:v>
                </c:pt>
                <c:pt idx="1">
                  <c:v>-40230.741699999999</c:v>
                </c:pt>
                <c:pt idx="2">
                  <c:v>-31367.213400000001</c:v>
                </c:pt>
                <c:pt idx="3">
                  <c:v>-40428.5337</c:v>
                </c:pt>
                <c:pt idx="4">
                  <c:v>-40419.122000000003</c:v>
                </c:pt>
                <c:pt idx="5">
                  <c:v>-44754.805500000002</c:v>
                </c:pt>
                <c:pt idx="6">
                  <c:v>-42438.313999999998</c:v>
                </c:pt>
                <c:pt idx="7">
                  <c:v>-35641.769899999999</c:v>
                </c:pt>
                <c:pt idx="8">
                  <c:v>-40773.082699999999</c:v>
                </c:pt>
                <c:pt idx="9">
                  <c:v>-37715.833400000003</c:v>
                </c:pt>
                <c:pt idx="10">
                  <c:v>-39223.795100000003</c:v>
                </c:pt>
                <c:pt idx="11">
                  <c:v>-35810.422299999998</c:v>
                </c:pt>
                <c:pt idx="12">
                  <c:v>-36665.358399999997</c:v>
                </c:pt>
                <c:pt idx="13">
                  <c:v>-37490.809600000001</c:v>
                </c:pt>
                <c:pt idx="14">
                  <c:v>-47895.928</c:v>
                </c:pt>
                <c:pt idx="15">
                  <c:v>-41334.549500000001</c:v>
                </c:pt>
                <c:pt idx="16">
                  <c:v>-39214.388800000001</c:v>
                </c:pt>
                <c:pt idx="17">
                  <c:v>-41344.7808</c:v>
                </c:pt>
                <c:pt idx="18">
                  <c:v>-38581.778100000003</c:v>
                </c:pt>
                <c:pt idx="19">
                  <c:v>-41926.895199999999</c:v>
                </c:pt>
              </c:numCache>
            </c:numRef>
          </c:xVal>
          <c:yVal>
            <c:numRef>
              <c:f>座標系変換!$U$4:$U$23</c:f>
              <c:numCache>
                <c:formatCode>#,##0.00000_ ;[Red]\-#,##0.00000\ </c:formatCode>
                <c:ptCount val="20"/>
                <c:pt idx="0">
                  <c:v>-104265.3838</c:v>
                </c:pt>
                <c:pt idx="1">
                  <c:v>-105416.9653</c:v>
                </c:pt>
                <c:pt idx="2">
                  <c:v>-91708.496799999994</c:v>
                </c:pt>
                <c:pt idx="3">
                  <c:v>-109880.49</c:v>
                </c:pt>
                <c:pt idx="4">
                  <c:v>-107347.8164</c:v>
                </c:pt>
                <c:pt idx="5">
                  <c:v>-115958.3839</c:v>
                </c:pt>
                <c:pt idx="6">
                  <c:v>-108893.0327</c:v>
                </c:pt>
                <c:pt idx="7">
                  <c:v>-109268.2613</c:v>
                </c:pt>
                <c:pt idx="8">
                  <c:v>-103237.806</c:v>
                </c:pt>
                <c:pt idx="9">
                  <c:v>-106307.5457</c:v>
                </c:pt>
                <c:pt idx="10">
                  <c:v>-102164.012</c:v>
                </c:pt>
                <c:pt idx="11">
                  <c:v>-109127.49249999999</c:v>
                </c:pt>
                <c:pt idx="12">
                  <c:v>-110891.5779</c:v>
                </c:pt>
                <c:pt idx="13">
                  <c:v>-109912.9035</c:v>
                </c:pt>
                <c:pt idx="14">
                  <c:v>-106669.6955</c:v>
                </c:pt>
                <c:pt idx="15">
                  <c:v>-109951.5281</c:v>
                </c:pt>
                <c:pt idx="16">
                  <c:v>-109212.43210000001</c:v>
                </c:pt>
                <c:pt idx="17">
                  <c:v>-112772.3937</c:v>
                </c:pt>
                <c:pt idx="18">
                  <c:v>-111270.4918</c:v>
                </c:pt>
                <c:pt idx="19">
                  <c:v>-105071.84849999999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8E-CA4D-A82E-F89E66C38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6868351"/>
        <c:axId val="1896862975"/>
      </c:scatterChart>
      <c:valAx>
        <c:axId val="1896868351"/>
        <c:scaling>
          <c:orientation val="minMax"/>
          <c:max val="-30000"/>
          <c:min val="-4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96862975"/>
        <c:crosses val="autoZero"/>
        <c:crossBetween val="midCat"/>
      </c:valAx>
      <c:valAx>
        <c:axId val="1896862975"/>
        <c:scaling>
          <c:orientation val="minMax"/>
          <c:max val="-90000"/>
          <c:min val="-1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96868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89866</xdr:colOff>
      <xdr:row>29</xdr:row>
      <xdr:rowOff>138506</xdr:rowOff>
    </xdr:from>
    <xdr:to>
      <xdr:col>16</xdr:col>
      <xdr:colOff>287469</xdr:colOff>
      <xdr:row>47</xdr:row>
      <xdr:rowOff>150608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24C31-F960-7EA5-C802-A58A2582E692}"/>
            </a:ext>
          </a:extLst>
        </xdr:cNvPr>
        <xdr:cNvSpPr txBox="1"/>
      </xdr:nvSpPr>
      <xdr:spPr>
        <a:xfrm>
          <a:off x="89866" y="5452186"/>
          <a:ext cx="15386803" cy="3303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Google</a:t>
          </a:r>
          <a:r>
            <a:rPr kumimoji="1" lang="en-US" altLang="ja-JP" sz="1100" baseline="0"/>
            <a:t> Earth Pro</a:t>
          </a:r>
          <a:r>
            <a:rPr kumimoji="1" lang="ja-JP" altLang="en-US" sz="1100" baseline="0"/>
            <a:t>では，地球座標系での位置情報形式を</a:t>
          </a:r>
          <a:r>
            <a:rPr kumimoji="1" lang="en-US" altLang="ja-JP" sz="1100" baseline="0"/>
            <a:t>UTM</a:t>
          </a:r>
          <a:r>
            <a:rPr kumimoji="1" lang="ja-JP" altLang="en-US" sz="1100" baseline="0"/>
            <a:t>や経緯度で表現できる。もっとも汎用性が高いのは，度単位の表示である。つまり，</a:t>
          </a:r>
          <a:r>
            <a:rPr kumimoji="1" lang="en-US" altLang="ja-JP" sz="1100" baseline="0"/>
            <a:t>135.578399 </a:t>
          </a:r>
          <a:r>
            <a:rPr kumimoji="1" lang="ja-JP" altLang="en-US" sz="1100" baseline="0"/>
            <a:t>（</a:t>
          </a:r>
          <a:r>
            <a:rPr kumimoji="1" lang="en-US" altLang="ja-JP" sz="1100" baseline="0"/>
            <a:t>ddd.dddddd</a:t>
          </a:r>
          <a:r>
            <a:rPr kumimoji="1" lang="ja-JP" altLang="en-US" sz="1100" baseline="0"/>
            <a:t>）といった表現である。経緯度表現の場合，この形が最も汎用性がある。このまま算術計算ができるからである。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たとえば，</a:t>
          </a:r>
          <a:r>
            <a:rPr kumimoji="1" lang="en-US" altLang="ja-JP" sz="1100"/>
            <a:t>135</a:t>
          </a:r>
          <a:r>
            <a:rPr kumimoji="1" lang="ja-JP" altLang="en-US" sz="1100"/>
            <a:t>度</a:t>
          </a:r>
          <a:r>
            <a:rPr kumimoji="1" lang="en-US" altLang="ja-JP" sz="1100"/>
            <a:t>32</a:t>
          </a:r>
          <a:r>
            <a:rPr kumimoji="1" lang="ja-JP" altLang="en-US" sz="1100"/>
            <a:t>分</a:t>
          </a:r>
          <a:r>
            <a:rPr kumimoji="1" lang="en-US" altLang="ja-JP" sz="1100"/>
            <a:t>5.90280</a:t>
          </a:r>
          <a:r>
            <a:rPr kumimoji="1" lang="ja-JP" altLang="en-US" sz="1100"/>
            <a:t>秒の位置情報を、国土地理院の座標系変換ツールでは，</a:t>
          </a:r>
          <a:r>
            <a:rPr kumimoji="1" lang="en-US" altLang="ja-JP" sz="1100"/>
            <a:t>1353205.90280</a:t>
          </a:r>
          <a:r>
            <a:rPr kumimoji="1" lang="ja-JP" altLang="en-US" sz="1100"/>
            <a:t>という形で入力することがある。分と秒の整数部は二桁でなければならず，</a:t>
          </a:r>
          <a:r>
            <a:rPr kumimoji="1" lang="en-US" altLang="ja-JP" sz="1100"/>
            <a:t>Microsoft Excel </a:t>
          </a:r>
          <a:r>
            <a:rPr kumimoji="1" lang="ja-JP" altLang="en-US" sz="1100"/>
            <a:t>の</a:t>
          </a:r>
          <a:r>
            <a:rPr kumimoji="1" lang="en-US" altLang="ja-JP" sz="1100"/>
            <a:t>concatenate</a:t>
          </a:r>
          <a:r>
            <a:rPr kumimoji="1" lang="ja-JP" altLang="en-US" sz="1100"/>
            <a:t>関数を利用する場合，</a:t>
          </a:r>
          <a:r>
            <a:rPr kumimoji="1" lang="en-US" altLang="ja-JP" sz="1100"/>
            <a:t>=concatenate(G9,H9,"0",I9)</a:t>
          </a:r>
          <a:r>
            <a:rPr kumimoji="1" lang="ja-JP" altLang="en-US" sz="1100"/>
            <a:t>と手作業で入力する必要がある。一括変換をしたいので，自動で「分と秒の整数部の二桁」を確保したい。それが次の形である。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=CONCATENATE(G9, TEXT(H9, "00"), TEXT(I9, "00.#####"))</a:t>
          </a:r>
        </a:p>
        <a:p>
          <a:endParaRPr kumimoji="1" lang="en-US" altLang="ja-JP" sz="1100"/>
        </a:p>
        <a:p>
          <a:r>
            <a:rPr kumimoji="1" lang="en-US" altLang="ja-JP" sz="1100"/>
            <a:t>concatenate</a:t>
          </a:r>
          <a:r>
            <a:rPr kumimoji="1" lang="ja-JP" altLang="en-US" sz="1100"/>
            <a:t>関数では，数字が文字列になってしまうので，セルの左上に緑の三角形が現れる場合がある。このエラーインジケーターからの脱するには，そのセル範囲を全部選んで，適当な場所にコピペして，そのセル範囲を選択して，右クリックすると，黄色の警告アイコンが現れる。それをクリックして「数値に変換」を選ぶと、数字として変換される。その数値化されたセル範囲をコピーして，</a:t>
          </a:r>
          <a:r>
            <a:rPr kumimoji="1" lang="en-US" altLang="ja-JP" sz="1100"/>
            <a:t>LM</a:t>
          </a:r>
          <a:r>
            <a:rPr kumimoji="1" lang="ja-JP" altLang="en-US" sz="1100"/>
            <a:t>列にペーストすればよい。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そのデータを使って，</a:t>
          </a:r>
          <a:r>
            <a:rPr kumimoji="1" lang="en-US" altLang="ja-JP" sz="1100"/>
            <a:t>.in</a:t>
          </a:r>
          <a:r>
            <a:rPr kumimoji="1" lang="ja-JP" altLang="en-US" sz="1100"/>
            <a:t>ファイルを作成するのであるが，国土地理院が経度緯度順を緯度経度順に変更したので，</a:t>
          </a:r>
          <a:r>
            <a:rPr kumimoji="1" lang="en-US" altLang="ja-JP" sz="1100"/>
            <a:t>N</a:t>
          </a:r>
          <a:r>
            <a:rPr kumimoji="1" lang="ja-JP" altLang="en-US" sz="1100"/>
            <a:t>列</a:t>
          </a:r>
          <a:r>
            <a:rPr kumimoji="1" lang="en-US" altLang="ja-JP" sz="1100"/>
            <a:t>O</a:t>
          </a:r>
          <a:r>
            <a:rPr kumimoji="1" lang="ja-JP" altLang="en-US" sz="1100"/>
            <a:t>列を挿入して，</a:t>
          </a:r>
          <a:r>
            <a:rPr kumimoji="1" lang="en-US" altLang="ja-JP" sz="1100"/>
            <a:t>.in</a:t>
          </a:r>
          <a:r>
            <a:rPr kumimoji="1" lang="ja-JP" altLang="en-US" sz="1100"/>
            <a:t>ファイルへのテキストコピー作業を簡便にした。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平面直角座標系への変換</a:t>
          </a:r>
          <a:endParaRPr kumimoji="1" lang="en-US" altLang="ja-JP" sz="1100"/>
        </a:p>
        <a:p>
          <a:r>
            <a:rPr kumimoji="1" lang="en-US" altLang="ja-JP" sz="1100"/>
            <a:t>https://vldb.gsi.go.jp/sokuchi/surveycalc/surveycalc/bl2xyf.html</a:t>
          </a:r>
        </a:p>
        <a:p>
          <a:r>
            <a:rPr kumimoji="1" lang="ja-JP" altLang="en-US" sz="1100"/>
            <a:t>ここで，</a:t>
          </a:r>
          <a:r>
            <a:rPr kumimoji="1" lang="en-US" altLang="ja-JP" sz="1100"/>
            <a:t>.in</a:t>
          </a:r>
          <a:r>
            <a:rPr kumimoji="1" lang="ja-JP" altLang="en-US" sz="1100"/>
            <a:t>ファイルを選択して実行すると，すぐに</a:t>
          </a:r>
          <a:r>
            <a:rPr kumimoji="1" lang="en-US" altLang="ja-JP" sz="1100"/>
            <a:t>.out</a:t>
          </a:r>
          <a:r>
            <a:rPr kumimoji="1" lang="ja-JP" altLang="en-US" sz="1100"/>
            <a:t>ファイルがダウンロードされる。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# </a:t>
          </a:r>
          <a:r>
            <a:rPr kumimoji="1" lang="ja-JP" altLang="en-US" sz="1100"/>
            <a:t>出力項目は以下の通りです。</a:t>
          </a:r>
        </a:p>
        <a:p>
          <a:r>
            <a:rPr kumimoji="1" lang="en-US" altLang="ja-JP" sz="1100"/>
            <a:t># </a:t>
          </a:r>
          <a:r>
            <a:rPr kumimoji="1" lang="ja-JP" altLang="en-US" sz="1100"/>
            <a:t>緯度</a:t>
          </a:r>
          <a:r>
            <a:rPr kumimoji="1" lang="en-US" altLang="ja-JP" sz="1100"/>
            <a:t>(dms) </a:t>
          </a:r>
          <a:r>
            <a:rPr kumimoji="1" lang="ja-JP" altLang="en-US" sz="1100"/>
            <a:t>経度</a:t>
          </a:r>
          <a:r>
            <a:rPr kumimoji="1" lang="en-US" altLang="ja-JP" sz="1100"/>
            <a:t>(dms)  X</a:t>
          </a:r>
          <a:r>
            <a:rPr kumimoji="1" lang="ja-JP" altLang="en-US" sz="1100"/>
            <a:t>座標</a:t>
          </a:r>
          <a:r>
            <a:rPr kumimoji="1" lang="en-US" altLang="ja-JP" sz="1100"/>
            <a:t>(m) Y</a:t>
          </a:r>
          <a:r>
            <a:rPr kumimoji="1" lang="ja-JP" altLang="en-US" sz="1100"/>
            <a:t>座標</a:t>
          </a:r>
          <a:r>
            <a:rPr kumimoji="1" lang="en-US" altLang="ja-JP" sz="1100"/>
            <a:t>(m) </a:t>
          </a:r>
          <a:r>
            <a:rPr kumimoji="1" lang="ja-JP" altLang="en-US" sz="1100"/>
            <a:t>真北方向角</a:t>
          </a:r>
          <a:r>
            <a:rPr kumimoji="1" lang="en-US" altLang="ja-JP" sz="1100"/>
            <a:t>(dms) </a:t>
          </a:r>
          <a:r>
            <a:rPr kumimoji="1" lang="ja-JP" altLang="en-US" sz="1100"/>
            <a:t>縮尺係数 コメント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結果をコピペして，データ</a:t>
          </a:r>
          <a:r>
            <a:rPr kumimoji="1" lang="en-US" altLang="ja-JP" sz="1100"/>
            <a:t>&gt;</a:t>
          </a:r>
          <a:r>
            <a:rPr kumimoji="1" lang="ja-JP" altLang="en-US" sz="1100"/>
            <a:t>区切り位置，を実行する。スペース区切りになっている。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558800</xdr:colOff>
      <xdr:row>48</xdr:row>
      <xdr:rowOff>26669</xdr:rowOff>
    </xdr:from>
    <xdr:to>
      <xdr:col>9</xdr:col>
      <xdr:colOff>292100</xdr:colOff>
      <xdr:row>62</xdr:row>
      <xdr:rowOff>139700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32253DE-E6CC-1AEB-2706-E54073377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806450</xdr:colOff>
      <xdr:row>47</xdr:row>
      <xdr:rowOff>158750</xdr:rowOff>
    </xdr:from>
    <xdr:to>
      <xdr:col>13</xdr:col>
      <xdr:colOff>127000</xdr:colOff>
      <xdr:row>61</xdr:row>
      <xdr:rowOff>127000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0FD12D-7B62-87F1-3A8F-A20A0FF9D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C998-1CEF-6E45-A45A-632032FDBC69}">
  <dimension ref="A1:U66"/>
  <sheetViews>
    <sheetView tabSelected="1" topLeftCell="B41" zoomScaleNormal="125" workbookViewId="0">
      <selection activeCell="N63" sqref="N63"/>
    </sheetView>
  </sheetViews>
  <sheetFormatPr baseColWidth="10" defaultColWidth="8.83203125" defaultRowHeight="14"/>
  <cols>
    <col min="1" max="1" width="4.5" customWidth="1"/>
    <col min="2" max="2" width="14.1640625" customWidth="1"/>
    <col min="3" max="3" width="12.1640625" customWidth="1"/>
    <col min="4" max="4" width="8" customWidth="1"/>
    <col min="5" max="5" width="4.6640625" customWidth="1"/>
    <col min="6" max="6" width="9.6640625" style="1" customWidth="1"/>
    <col min="7" max="7" width="8.1640625" customWidth="1"/>
    <col min="8" max="8" width="4.6640625" customWidth="1"/>
    <col min="9" max="9" width="8.83203125" style="1" customWidth="1"/>
    <col min="10" max="10" width="20.33203125" style="1" customWidth="1"/>
    <col min="11" max="11" width="18.33203125" style="12" customWidth="1"/>
    <col min="12" max="15" width="17" style="13" customWidth="1"/>
    <col min="16" max="16" width="17.5" style="1" customWidth="1"/>
    <col min="17" max="17" width="15.83203125" style="1" customWidth="1"/>
    <col min="18" max="18" width="20.6640625" bestFit="1" customWidth="1"/>
    <col min="20" max="20" width="16" customWidth="1"/>
    <col min="21" max="21" width="14.33203125" customWidth="1"/>
  </cols>
  <sheetData>
    <row r="1" spans="1:21">
      <c r="A1" t="s">
        <v>43</v>
      </c>
    </row>
    <row r="2" spans="1:21" ht="15">
      <c r="A2" t="s">
        <v>40</v>
      </c>
      <c r="B2" t="s">
        <v>41</v>
      </c>
      <c r="N2" s="13" t="s">
        <v>42</v>
      </c>
      <c r="P2" s="19" t="s">
        <v>44</v>
      </c>
    </row>
    <row r="3" spans="1:21">
      <c r="A3" t="s">
        <v>5</v>
      </c>
      <c r="B3" s="2" t="s">
        <v>6</v>
      </c>
      <c r="C3" t="s">
        <v>7</v>
      </c>
      <c r="D3" s="2" t="s">
        <v>14</v>
      </c>
      <c r="E3" t="s">
        <v>13</v>
      </c>
      <c r="F3" s="1" t="s">
        <v>12</v>
      </c>
      <c r="G3" s="2" t="s">
        <v>15</v>
      </c>
      <c r="H3" t="s">
        <v>13</v>
      </c>
      <c r="I3" s="1" t="s">
        <v>12</v>
      </c>
      <c r="J3" s="9" t="s">
        <v>16</v>
      </c>
      <c r="K3" s="12" t="s">
        <v>11</v>
      </c>
      <c r="L3" s="14" t="s">
        <v>17</v>
      </c>
      <c r="M3" s="13" t="s">
        <v>11</v>
      </c>
      <c r="N3" s="13" t="s">
        <v>11</v>
      </c>
      <c r="O3" s="14" t="s">
        <v>17</v>
      </c>
      <c r="P3" s="9" t="s">
        <v>18</v>
      </c>
      <c r="Q3" s="1" t="s">
        <v>19</v>
      </c>
      <c r="R3" s="3" t="s">
        <v>4</v>
      </c>
      <c r="T3" s="1" t="s">
        <v>19</v>
      </c>
      <c r="U3" s="9" t="s">
        <v>18</v>
      </c>
    </row>
    <row r="4" spans="1:21">
      <c r="A4">
        <v>1</v>
      </c>
      <c r="B4" s="17">
        <v>135.57839899999999</v>
      </c>
      <c r="C4" s="15">
        <v>35.059424999999997</v>
      </c>
      <c r="D4" s="2">
        <f>TRUNC(B4)</f>
        <v>135</v>
      </c>
      <c r="E4" s="5">
        <f>TRUNC((B4-TRUNC(B4))*60)</f>
        <v>34</v>
      </c>
      <c r="F4" s="4">
        <f>(B4-TRUNC(B4)-E4/60)*3600</f>
        <v>42.236399999965272</v>
      </c>
      <c r="G4" s="2">
        <f>TRUNC(C4)</f>
        <v>35</v>
      </c>
      <c r="H4" s="6">
        <f>TRUNC((C4-TRUNC(C4))*60)</f>
        <v>3</v>
      </c>
      <c r="I4" s="7">
        <f>(C4-TRUNC(C4)-H4/60)*3600</f>
        <v>33.929999999990621</v>
      </c>
      <c r="J4" s="9" t="str">
        <f>CONCATENATE(D4,TEXT(E4,"00"),TEXT(F4,"00.#####"))</f>
        <v>1353442.2364</v>
      </c>
      <c r="K4" s="8" t="str">
        <f>CONCATENATE(G4,TEXT(H4,"00"),TEXT(I4,"00.#####"))</f>
        <v>350333.93</v>
      </c>
      <c r="L4" s="17">
        <v>1353442.2364000001</v>
      </c>
      <c r="M4" s="17">
        <v>350333.93</v>
      </c>
      <c r="N4" s="18">
        <v>350333.93</v>
      </c>
      <c r="O4" s="18">
        <v>1353442.2364000001</v>
      </c>
      <c r="P4" s="20">
        <v>-104265.3838</v>
      </c>
      <c r="Q4" s="21">
        <v>-38455.611299999997</v>
      </c>
      <c r="R4" s="10" t="s">
        <v>20</v>
      </c>
      <c r="T4" s="21">
        <v>-38455.611299999997</v>
      </c>
      <c r="U4" s="20">
        <v>-104265.3838</v>
      </c>
    </row>
    <row r="5" spans="1:21">
      <c r="A5">
        <v>2</v>
      </c>
      <c r="B5" s="17">
        <v>135.55899400000001</v>
      </c>
      <c r="C5" s="15">
        <v>35.048974999999999</v>
      </c>
      <c r="D5" s="2">
        <f>TRUNC(B5)</f>
        <v>135</v>
      </c>
      <c r="E5" s="5">
        <f>TRUNC((B5-TRUNC(B5))*60)</f>
        <v>33</v>
      </c>
      <c r="F5" s="4">
        <f>(B5-TRUNC(B5)-E5/60)*3600</f>
        <v>32.378400000045374</v>
      </c>
      <c r="G5" s="2">
        <f>TRUNC(C5)</f>
        <v>35</v>
      </c>
      <c r="H5" s="6">
        <f>TRUNC((C5-TRUNC(C5))*60)</f>
        <v>2</v>
      </c>
      <c r="I5" s="7">
        <f>(C5-TRUNC(C5)-H5/60)*3600</f>
        <v>56.309999999995171</v>
      </c>
      <c r="J5" s="9" t="str">
        <f t="shared" ref="J5:J23" si="0">CONCATENATE(D5,TEXT(E5,"00"),TEXT(F5,"00.#####"))</f>
        <v>1353332.3784</v>
      </c>
      <c r="K5" s="8" t="str">
        <f t="shared" ref="K5:K23" si="1">CONCATENATE(G5,TEXT(H5,"00"),TEXT(I5,"00.#####"))</f>
        <v>350256.31</v>
      </c>
      <c r="L5" s="17">
        <v>1353332.3784</v>
      </c>
      <c r="M5" s="17">
        <v>350256.31</v>
      </c>
      <c r="N5" s="18">
        <v>350256.31</v>
      </c>
      <c r="O5" s="18">
        <v>1353332.3784</v>
      </c>
      <c r="P5" s="20">
        <v>-105416.9653</v>
      </c>
      <c r="Q5" s="21">
        <v>-40230.741699999999</v>
      </c>
      <c r="R5" s="10" t="s">
        <v>21</v>
      </c>
      <c r="T5" s="21">
        <v>-40230.741699999999</v>
      </c>
      <c r="U5" s="20">
        <v>-105416.9653</v>
      </c>
    </row>
    <row r="6" spans="1:21">
      <c r="A6">
        <v>3</v>
      </c>
      <c r="B6" s="17">
        <v>135.65563399999999</v>
      </c>
      <c r="C6" s="15">
        <v>35.172863</v>
      </c>
      <c r="D6" s="2">
        <f>TRUNC(B6)</f>
        <v>135</v>
      </c>
      <c r="E6" s="5">
        <f>TRUNC((B6-TRUNC(B6))*60)</f>
        <v>39</v>
      </c>
      <c r="F6" s="4">
        <f>(B6-TRUNC(B6)-E6/60)*3600</f>
        <v>20.282399999971325</v>
      </c>
      <c r="G6" s="2">
        <f>TRUNC(C6)</f>
        <v>35</v>
      </c>
      <c r="H6" s="6">
        <f>TRUNC((C6-TRUNC(C6))*60)</f>
        <v>10</v>
      </c>
      <c r="I6" s="7">
        <f>(C6-TRUNC(C6)-H6/60)*3600</f>
        <v>22.306799999998393</v>
      </c>
      <c r="J6" s="9" t="str">
        <f t="shared" si="0"/>
        <v>1353920.2824</v>
      </c>
      <c r="K6" s="8" t="str">
        <f t="shared" si="1"/>
        <v>351022.3068</v>
      </c>
      <c r="L6" s="17">
        <v>1353920.2823999999</v>
      </c>
      <c r="M6" s="17">
        <v>351022.30680000002</v>
      </c>
      <c r="N6" s="18">
        <v>351022.30680000002</v>
      </c>
      <c r="O6" s="18">
        <v>1353920.2823999999</v>
      </c>
      <c r="P6" s="20">
        <v>-91708.496799999994</v>
      </c>
      <c r="Q6" s="21">
        <v>-31367.213400000001</v>
      </c>
      <c r="R6" s="10" t="s">
        <v>22</v>
      </c>
      <c r="T6" s="21">
        <v>-31367.213400000001</v>
      </c>
      <c r="U6" s="20">
        <v>-91708.496799999994</v>
      </c>
    </row>
    <row r="7" spans="1:21">
      <c r="A7">
        <v>4</v>
      </c>
      <c r="B7" s="15">
        <v>135.55704299999999</v>
      </c>
      <c r="C7" s="15">
        <v>35.008730999999997</v>
      </c>
      <c r="D7">
        <f t="shared" ref="D7:D23" si="2">TRUNC(B7)</f>
        <v>135</v>
      </c>
      <c r="E7">
        <f t="shared" ref="E7:E23" si="3">TRUNC((B7-TRUNC(B7))*60)</f>
        <v>33</v>
      </c>
      <c r="F7" s="1">
        <f t="shared" ref="F7:F23" si="4">(B7-TRUNC(B7)-E7/60)*3600</f>
        <v>25.354799999974897</v>
      </c>
      <c r="G7">
        <f t="shared" ref="G7:G23" si="5">TRUNC(C7)</f>
        <v>35</v>
      </c>
      <c r="H7">
        <f t="shared" ref="H7:H23" si="6">TRUNC((C7-TRUNC(C7))*60)</f>
        <v>0</v>
      </c>
      <c r="I7" s="1">
        <f t="shared" ref="I7:I23" si="7">(C7-TRUNC(C7)-H7/60)*3600</f>
        <v>31.431599999990567</v>
      </c>
      <c r="J7" s="1" t="str">
        <f t="shared" si="0"/>
        <v>1353325.3548</v>
      </c>
      <c r="K7" s="12" t="str">
        <f t="shared" si="1"/>
        <v>350031.4316</v>
      </c>
      <c r="L7" s="15">
        <v>1353325.3548000001</v>
      </c>
      <c r="M7" s="15">
        <v>350031.43160000001</v>
      </c>
      <c r="N7" s="16">
        <v>350031.43160000001</v>
      </c>
      <c r="O7" s="16">
        <v>1353325.3548000001</v>
      </c>
      <c r="P7" s="21">
        <v>-109880.49</v>
      </c>
      <c r="Q7" s="21">
        <v>-40428.5337</v>
      </c>
      <c r="R7" s="10" t="s">
        <v>23</v>
      </c>
      <c r="T7" s="21">
        <v>-40428.5337</v>
      </c>
      <c r="U7" s="21">
        <v>-109880.49</v>
      </c>
    </row>
    <row r="8" spans="1:21">
      <c r="A8">
        <v>5</v>
      </c>
      <c r="B8" s="15">
        <v>135.55702299999999</v>
      </c>
      <c r="C8" s="15">
        <v>35.031562000000001</v>
      </c>
      <c r="D8">
        <f t="shared" si="2"/>
        <v>135</v>
      </c>
      <c r="E8">
        <f t="shared" si="3"/>
        <v>33</v>
      </c>
      <c r="F8" s="1">
        <f t="shared" si="4"/>
        <v>25.282799999952044</v>
      </c>
      <c r="G8">
        <f t="shared" si="5"/>
        <v>35</v>
      </c>
      <c r="H8">
        <f t="shared" si="6"/>
        <v>1</v>
      </c>
      <c r="I8" s="1">
        <f t="shared" si="7"/>
        <v>53.623200000003521</v>
      </c>
      <c r="J8" s="1" t="str">
        <f t="shared" si="0"/>
        <v>1353325.2828</v>
      </c>
      <c r="K8" s="12" t="str">
        <f t="shared" si="1"/>
        <v>350153.6232</v>
      </c>
      <c r="L8" s="15">
        <v>1353325.2827999999</v>
      </c>
      <c r="M8" s="15">
        <v>350153.62319999997</v>
      </c>
      <c r="N8" s="16">
        <v>350153.62319999997</v>
      </c>
      <c r="O8" s="16">
        <v>1353325.2827999999</v>
      </c>
      <c r="P8" s="21">
        <v>-107347.8164</v>
      </c>
      <c r="Q8" s="21">
        <v>-40419.122000000003</v>
      </c>
      <c r="R8" s="10" t="s">
        <v>24</v>
      </c>
      <c r="T8" s="21">
        <v>-40419.122000000003</v>
      </c>
      <c r="U8" s="21">
        <v>-107347.8164</v>
      </c>
    </row>
    <row r="9" spans="1:21">
      <c r="A9">
        <v>6</v>
      </c>
      <c r="B9" s="15">
        <v>135.50997000000001</v>
      </c>
      <c r="C9" s="15">
        <v>34.953760000000003</v>
      </c>
      <c r="D9">
        <f t="shared" si="2"/>
        <v>135</v>
      </c>
      <c r="E9">
        <f t="shared" si="3"/>
        <v>30</v>
      </c>
      <c r="F9" s="1">
        <f t="shared" si="4"/>
        <v>35.892000000035296</v>
      </c>
      <c r="G9">
        <f t="shared" si="5"/>
        <v>34</v>
      </c>
      <c r="H9">
        <f t="shared" si="6"/>
        <v>57</v>
      </c>
      <c r="I9" s="1">
        <f t="shared" si="7"/>
        <v>13.53600000000954</v>
      </c>
      <c r="J9" s="1" t="str">
        <f t="shared" si="0"/>
        <v>1353035.892</v>
      </c>
      <c r="K9" s="12" t="str">
        <f t="shared" si="1"/>
        <v>345713.536</v>
      </c>
      <c r="L9" s="15">
        <v>1353035.892</v>
      </c>
      <c r="M9" s="15">
        <v>345713.53600000002</v>
      </c>
      <c r="N9" s="16">
        <v>345713.53600000002</v>
      </c>
      <c r="O9" s="16">
        <v>1353035.892</v>
      </c>
      <c r="P9" s="21">
        <v>-115958.3839</v>
      </c>
      <c r="Q9" s="21">
        <v>-44754.805500000002</v>
      </c>
      <c r="R9" s="10" t="s">
        <v>25</v>
      </c>
      <c r="T9" s="21">
        <v>-44754.805500000002</v>
      </c>
      <c r="U9" s="21">
        <v>-115958.3839</v>
      </c>
    </row>
    <row r="10" spans="1:21">
      <c r="A10">
        <v>7</v>
      </c>
      <c r="B10" s="15">
        <v>135.53497300000001</v>
      </c>
      <c r="C10" s="15">
        <v>35.01755</v>
      </c>
      <c r="D10">
        <f t="shared" si="2"/>
        <v>135</v>
      </c>
      <c r="E10">
        <f t="shared" si="3"/>
        <v>32</v>
      </c>
      <c r="F10" s="1">
        <f t="shared" si="4"/>
        <v>5.9028000000285186</v>
      </c>
      <c r="G10">
        <f t="shared" si="5"/>
        <v>35</v>
      </c>
      <c r="H10">
        <f t="shared" si="6"/>
        <v>1</v>
      </c>
      <c r="I10" s="1">
        <f t="shared" si="7"/>
        <v>3.1799999999998372</v>
      </c>
      <c r="J10" s="1" t="str">
        <f t="shared" si="0"/>
        <v>1353205.9028</v>
      </c>
      <c r="K10" s="12" t="str">
        <f t="shared" si="1"/>
        <v>350103.18</v>
      </c>
      <c r="L10" s="15">
        <v>1353205.9028</v>
      </c>
      <c r="M10" s="15">
        <v>350103.18</v>
      </c>
      <c r="N10" s="16">
        <v>350103.18</v>
      </c>
      <c r="O10" s="16">
        <v>1353205.9028</v>
      </c>
      <c r="P10" s="21">
        <v>-108893.0327</v>
      </c>
      <c r="Q10" s="21">
        <v>-42438.313999999998</v>
      </c>
      <c r="R10" s="10" t="s">
        <v>26</v>
      </c>
      <c r="T10" s="21">
        <v>-42438.313999999998</v>
      </c>
      <c r="U10" s="21">
        <v>-108893.0327</v>
      </c>
    </row>
    <row r="11" spans="1:21">
      <c r="A11">
        <v>8</v>
      </c>
      <c r="B11" s="15">
        <v>135.60946200000001</v>
      </c>
      <c r="C11" s="15">
        <v>35.014429999999997</v>
      </c>
      <c r="D11">
        <f t="shared" si="2"/>
        <v>135</v>
      </c>
      <c r="E11">
        <f t="shared" si="3"/>
        <v>36</v>
      </c>
      <c r="F11" s="1">
        <f t="shared" si="4"/>
        <v>34.063200000027869</v>
      </c>
      <c r="G11">
        <f t="shared" si="5"/>
        <v>35</v>
      </c>
      <c r="H11">
        <f t="shared" si="6"/>
        <v>0</v>
      </c>
      <c r="I11" s="1">
        <f t="shared" si="7"/>
        <v>51.947999999990202</v>
      </c>
      <c r="J11" s="1" t="str">
        <f t="shared" si="0"/>
        <v>1353634.0632</v>
      </c>
      <c r="K11" s="12" t="str">
        <f t="shared" si="1"/>
        <v>350051.948</v>
      </c>
      <c r="L11" s="15">
        <v>1353634.0632</v>
      </c>
      <c r="M11" s="15">
        <v>350051.94799999997</v>
      </c>
      <c r="N11" s="16">
        <v>350051.94799999997</v>
      </c>
      <c r="O11" s="16">
        <v>1353634.0632</v>
      </c>
      <c r="P11" s="21">
        <v>-109268.2613</v>
      </c>
      <c r="Q11" s="21">
        <v>-35641.769899999999</v>
      </c>
      <c r="R11" s="10" t="s">
        <v>27</v>
      </c>
      <c r="T11" s="21">
        <v>-35641.769899999999</v>
      </c>
      <c r="U11" s="21">
        <v>-109268.2613</v>
      </c>
    </row>
    <row r="12" spans="1:21">
      <c r="A12">
        <v>9</v>
      </c>
      <c r="B12" s="15">
        <v>135.552942</v>
      </c>
      <c r="C12" s="15">
        <v>35.068596999999997</v>
      </c>
      <c r="D12">
        <f t="shared" si="2"/>
        <v>135</v>
      </c>
      <c r="E12">
        <f t="shared" si="3"/>
        <v>33</v>
      </c>
      <c r="F12" s="1">
        <f t="shared" si="4"/>
        <v>10.591200000005596</v>
      </c>
      <c r="G12">
        <f t="shared" si="5"/>
        <v>35</v>
      </c>
      <c r="H12">
        <f t="shared" si="6"/>
        <v>4</v>
      </c>
      <c r="I12" s="1">
        <f t="shared" si="7"/>
        <v>6.9491999999888812</v>
      </c>
      <c r="J12" s="1" t="str">
        <f t="shared" si="0"/>
        <v>1353310.5912</v>
      </c>
      <c r="K12" s="12" t="str">
        <f t="shared" si="1"/>
        <v>350406.9492</v>
      </c>
      <c r="L12" s="15">
        <v>1353310.5911999999</v>
      </c>
      <c r="M12" s="15">
        <v>350406.94919999997</v>
      </c>
      <c r="N12" s="16">
        <v>350406.94919999997</v>
      </c>
      <c r="O12" s="16">
        <v>1353310.5911999999</v>
      </c>
      <c r="P12" s="21">
        <v>-103237.806</v>
      </c>
      <c r="Q12" s="21">
        <v>-40773.082699999999</v>
      </c>
      <c r="R12" s="10" t="s">
        <v>28</v>
      </c>
      <c r="T12" s="21">
        <v>-40773.082699999999</v>
      </c>
      <c r="U12" s="21">
        <v>-103237.806</v>
      </c>
    </row>
    <row r="13" spans="1:21">
      <c r="A13">
        <v>10</v>
      </c>
      <c r="B13" s="15">
        <v>135.586602</v>
      </c>
      <c r="C13" s="15">
        <v>35.041043999999999</v>
      </c>
      <c r="D13">
        <f t="shared" si="2"/>
        <v>135</v>
      </c>
      <c r="E13">
        <f t="shared" si="3"/>
        <v>35</v>
      </c>
      <c r="F13" s="1">
        <f t="shared" si="4"/>
        <v>11.767199999996913</v>
      </c>
      <c r="G13">
        <f t="shared" si="5"/>
        <v>35</v>
      </c>
      <c r="H13">
        <f t="shared" si="6"/>
        <v>2</v>
      </c>
      <c r="I13" s="1">
        <f t="shared" si="7"/>
        <v>27.758399999997891</v>
      </c>
      <c r="J13" s="1" t="str">
        <f t="shared" si="0"/>
        <v>1353511.7672</v>
      </c>
      <c r="K13" s="12" t="str">
        <f t="shared" si="1"/>
        <v>350227.7584</v>
      </c>
      <c r="L13" s="15">
        <v>1353511.7671999999</v>
      </c>
      <c r="M13" s="15">
        <v>350227.75839999999</v>
      </c>
      <c r="N13" s="16">
        <v>350227.75839999999</v>
      </c>
      <c r="O13" s="16">
        <v>1353511.7671999999</v>
      </c>
      <c r="P13" s="21">
        <v>-106307.5457</v>
      </c>
      <c r="Q13" s="21">
        <v>-37715.833400000003</v>
      </c>
      <c r="R13" s="10" t="s">
        <v>29</v>
      </c>
      <c r="T13" s="21">
        <v>-37715.833400000003</v>
      </c>
      <c r="U13" s="21">
        <v>-106307.5457</v>
      </c>
    </row>
    <row r="14" spans="1:21">
      <c r="A14">
        <v>11</v>
      </c>
      <c r="B14" s="15">
        <v>135.56987799999999</v>
      </c>
      <c r="C14" s="15">
        <v>35.078338000000002</v>
      </c>
      <c r="D14">
        <f t="shared" si="2"/>
        <v>135</v>
      </c>
      <c r="E14">
        <f t="shared" si="3"/>
        <v>34</v>
      </c>
      <c r="F14" s="1">
        <f t="shared" si="4"/>
        <v>11.560799999958871</v>
      </c>
      <c r="G14">
        <f t="shared" si="5"/>
        <v>35</v>
      </c>
      <c r="H14">
        <f t="shared" si="6"/>
        <v>4</v>
      </c>
      <c r="I14" s="1">
        <f t="shared" si="7"/>
        <v>42.016800000008061</v>
      </c>
      <c r="J14" s="1" t="str">
        <f t="shared" si="0"/>
        <v>1353411.5608</v>
      </c>
      <c r="K14" s="12" t="str">
        <f t="shared" si="1"/>
        <v>350442.0168</v>
      </c>
      <c r="L14" s="15">
        <v>1353411.5608000001</v>
      </c>
      <c r="M14" s="15">
        <v>350442.01679999998</v>
      </c>
      <c r="N14" s="16">
        <v>350442.01679999998</v>
      </c>
      <c r="O14" s="16">
        <v>1353411.5608000001</v>
      </c>
      <c r="P14" s="21">
        <v>-102164.012</v>
      </c>
      <c r="Q14" s="21">
        <v>-39223.795100000003</v>
      </c>
      <c r="R14" s="10" t="s">
        <v>30</v>
      </c>
      <c r="T14" s="21">
        <v>-39223.795100000003</v>
      </c>
      <c r="U14" s="21">
        <v>-102164.012</v>
      </c>
    </row>
    <row r="15" spans="1:21">
      <c r="A15">
        <v>12</v>
      </c>
      <c r="B15" s="15">
        <v>135.607608</v>
      </c>
      <c r="C15" s="15">
        <v>35.015692999999999</v>
      </c>
      <c r="D15">
        <f t="shared" si="2"/>
        <v>135</v>
      </c>
      <c r="E15">
        <f t="shared" si="3"/>
        <v>36</v>
      </c>
      <c r="F15" s="1">
        <f t="shared" si="4"/>
        <v>27.388799999996614</v>
      </c>
      <c r="G15">
        <f t="shared" si="5"/>
        <v>35</v>
      </c>
      <c r="H15">
        <f t="shared" si="6"/>
        <v>0</v>
      </c>
      <c r="I15" s="1">
        <f t="shared" si="7"/>
        <v>56.494799999995848</v>
      </c>
      <c r="J15" s="1" t="str">
        <f t="shared" si="0"/>
        <v>1353627.3888</v>
      </c>
      <c r="K15" s="12" t="str">
        <f t="shared" si="1"/>
        <v>350056.4948</v>
      </c>
      <c r="L15" s="15">
        <v>1353627.3888000001</v>
      </c>
      <c r="M15" s="15">
        <v>350056.49479999999</v>
      </c>
      <c r="N15" s="16">
        <v>350056.49479999999</v>
      </c>
      <c r="O15" s="16">
        <v>1353627.3888000001</v>
      </c>
      <c r="P15" s="21">
        <v>-109127.49249999999</v>
      </c>
      <c r="Q15" s="21">
        <v>-35810.422299999998</v>
      </c>
      <c r="R15" s="10" t="s">
        <v>31</v>
      </c>
      <c r="T15" s="21">
        <v>-35810.422299999998</v>
      </c>
      <c r="U15" s="21">
        <v>-109127.49249999999</v>
      </c>
    </row>
    <row r="16" spans="1:21">
      <c r="A16">
        <v>13</v>
      </c>
      <c r="B16" s="15">
        <v>135.59831800000001</v>
      </c>
      <c r="C16" s="15">
        <v>34.999760000000002</v>
      </c>
      <c r="D16">
        <f t="shared" si="2"/>
        <v>135</v>
      </c>
      <c r="E16">
        <f t="shared" si="3"/>
        <v>35</v>
      </c>
      <c r="F16" s="1">
        <f t="shared" si="4"/>
        <v>53.944800000021907</v>
      </c>
      <c r="G16">
        <f t="shared" si="5"/>
        <v>34</v>
      </c>
      <c r="H16">
        <f t="shared" si="6"/>
        <v>59</v>
      </c>
      <c r="I16" s="1">
        <f t="shared" si="7"/>
        <v>59.136000000007314</v>
      </c>
      <c r="J16" s="1" t="str">
        <f t="shared" si="0"/>
        <v>1353553.9448</v>
      </c>
      <c r="K16" s="12" t="str">
        <f t="shared" si="1"/>
        <v>345959.136</v>
      </c>
      <c r="L16" s="15">
        <v>1353553.9447999999</v>
      </c>
      <c r="M16" s="15">
        <v>345959.136</v>
      </c>
      <c r="N16" s="16">
        <v>345959.136</v>
      </c>
      <c r="O16" s="16">
        <v>1353553.9447999999</v>
      </c>
      <c r="P16" s="21">
        <v>-110891.5779</v>
      </c>
      <c r="Q16" s="21">
        <v>-36665.358399999997</v>
      </c>
      <c r="R16" s="10" t="s">
        <v>32</v>
      </c>
      <c r="T16" s="21">
        <v>-36665.358399999997</v>
      </c>
      <c r="U16" s="21">
        <v>-110891.5779</v>
      </c>
    </row>
    <row r="17" spans="1:21">
      <c r="A17">
        <v>14</v>
      </c>
      <c r="B17" s="15">
        <v>135.58923100000001</v>
      </c>
      <c r="C17" s="15">
        <v>35.008552000000002</v>
      </c>
      <c r="D17">
        <f t="shared" si="2"/>
        <v>135</v>
      </c>
      <c r="E17">
        <f t="shared" si="3"/>
        <v>35</v>
      </c>
      <c r="F17" s="1">
        <f t="shared" si="4"/>
        <v>21.231600000044047</v>
      </c>
      <c r="G17">
        <f t="shared" si="5"/>
        <v>35</v>
      </c>
      <c r="H17">
        <f t="shared" si="6"/>
        <v>0</v>
      </c>
      <c r="I17" s="1">
        <f t="shared" si="7"/>
        <v>30.78720000000601</v>
      </c>
      <c r="J17" s="1" t="str">
        <f t="shared" si="0"/>
        <v>1353521.2316</v>
      </c>
      <c r="K17" s="12" t="str">
        <f t="shared" si="1"/>
        <v>350030.7872</v>
      </c>
      <c r="L17" s="15">
        <v>1353521.2316000001</v>
      </c>
      <c r="M17" s="15">
        <v>350030.78720000002</v>
      </c>
      <c r="N17" s="16">
        <v>350030.78720000002</v>
      </c>
      <c r="O17" s="16">
        <v>1353521.2316000001</v>
      </c>
      <c r="P17" s="21">
        <v>-109912.9035</v>
      </c>
      <c r="Q17" s="21">
        <v>-37490.809600000001</v>
      </c>
      <c r="R17" s="10" t="s">
        <v>33</v>
      </c>
      <c r="T17" s="21">
        <v>-37490.809600000001</v>
      </c>
      <c r="U17" s="21">
        <v>-109912.9035</v>
      </c>
    </row>
    <row r="18" spans="1:21">
      <c r="A18">
        <v>15</v>
      </c>
      <c r="B18" s="15">
        <v>135.475044</v>
      </c>
      <c r="C18" s="15">
        <v>35.037348000000001</v>
      </c>
      <c r="D18">
        <f t="shared" si="2"/>
        <v>135</v>
      </c>
      <c r="E18">
        <f t="shared" si="3"/>
        <v>28</v>
      </c>
      <c r="F18" s="1">
        <f t="shared" si="4"/>
        <v>30.158399999988859</v>
      </c>
      <c r="G18">
        <f t="shared" si="5"/>
        <v>35</v>
      </c>
      <c r="H18">
        <f t="shared" si="6"/>
        <v>2</v>
      </c>
      <c r="I18" s="1">
        <f t="shared" si="7"/>
        <v>14.45280000000537</v>
      </c>
      <c r="J18" s="1" t="str">
        <f t="shared" si="0"/>
        <v>1352830.1584</v>
      </c>
      <c r="K18" s="12" t="str">
        <f t="shared" si="1"/>
        <v>350214.4528</v>
      </c>
      <c r="L18" s="15">
        <v>1352830.1584000001</v>
      </c>
      <c r="M18" s="15">
        <v>350214.45280000003</v>
      </c>
      <c r="N18" s="16">
        <v>350214.45280000003</v>
      </c>
      <c r="O18" s="16">
        <v>1352830.1584000001</v>
      </c>
      <c r="P18" s="21">
        <v>-106669.6955</v>
      </c>
      <c r="Q18" s="21">
        <v>-47895.928</v>
      </c>
      <c r="R18" s="10" t="s">
        <v>34</v>
      </c>
      <c r="T18" s="21">
        <v>-47895.928</v>
      </c>
      <c r="U18" s="21">
        <v>-106669.6955</v>
      </c>
    </row>
    <row r="19" spans="1:21">
      <c r="A19">
        <v>16</v>
      </c>
      <c r="B19" s="15">
        <v>135.54712000000001</v>
      </c>
      <c r="C19" s="15">
        <v>35.008054000000001</v>
      </c>
      <c r="D19">
        <f t="shared" si="2"/>
        <v>135</v>
      </c>
      <c r="E19">
        <f t="shared" si="3"/>
        <v>32</v>
      </c>
      <c r="F19" s="1">
        <f t="shared" si="4"/>
        <v>49.632000000024192</v>
      </c>
      <c r="G19">
        <f t="shared" si="5"/>
        <v>35</v>
      </c>
      <c r="H19">
        <f t="shared" si="6"/>
        <v>0</v>
      </c>
      <c r="I19" s="1">
        <f t="shared" si="7"/>
        <v>28.994400000004816</v>
      </c>
      <c r="J19" s="1" t="str">
        <f t="shared" si="0"/>
        <v>1353249.632</v>
      </c>
      <c r="K19" s="12" t="str">
        <f t="shared" si="1"/>
        <v>350028.9944</v>
      </c>
      <c r="L19" s="15">
        <v>1353249.632</v>
      </c>
      <c r="M19" s="15">
        <v>350028.99440000003</v>
      </c>
      <c r="N19" s="16">
        <v>350028.99440000003</v>
      </c>
      <c r="O19" s="16">
        <v>1353249.632</v>
      </c>
      <c r="P19" s="21">
        <v>-109951.5281</v>
      </c>
      <c r="Q19" s="21">
        <v>-41334.549500000001</v>
      </c>
      <c r="R19" s="10" t="s">
        <v>35</v>
      </c>
      <c r="T19" s="21">
        <v>-41334.549500000001</v>
      </c>
      <c r="U19" s="21">
        <v>-109951.5281</v>
      </c>
    </row>
    <row r="20" spans="1:21">
      <c r="A20">
        <v>17</v>
      </c>
      <c r="B20" s="15">
        <v>135.570314</v>
      </c>
      <c r="C20" s="15">
        <v>35.014800999999999</v>
      </c>
      <c r="D20">
        <f t="shared" si="2"/>
        <v>135</v>
      </c>
      <c r="E20">
        <f t="shared" si="3"/>
        <v>34</v>
      </c>
      <c r="F20" s="1">
        <f t="shared" si="4"/>
        <v>13.13039999998642</v>
      </c>
      <c r="G20">
        <f t="shared" si="5"/>
        <v>35</v>
      </c>
      <c r="H20">
        <f t="shared" si="6"/>
        <v>0</v>
      </c>
      <c r="I20" s="1">
        <f t="shared" si="7"/>
        <v>53.283599999994635</v>
      </c>
      <c r="J20" s="1" t="str">
        <f t="shared" si="0"/>
        <v>1353413.1304</v>
      </c>
      <c r="K20" s="12" t="str">
        <f t="shared" si="1"/>
        <v>350053.2836</v>
      </c>
      <c r="L20" s="15">
        <v>1353413.1303999999</v>
      </c>
      <c r="M20" s="15">
        <v>350053.28360000002</v>
      </c>
      <c r="N20" s="16">
        <v>350053.28360000002</v>
      </c>
      <c r="O20" s="16">
        <v>1353413.1303999999</v>
      </c>
      <c r="P20" s="21">
        <v>-109212.43210000001</v>
      </c>
      <c r="Q20" s="21">
        <v>-39214.388800000001</v>
      </c>
      <c r="R20" s="10" t="s">
        <v>36</v>
      </c>
      <c r="T20" s="21">
        <v>-39214.388800000001</v>
      </c>
      <c r="U20" s="21">
        <v>-109212.43210000001</v>
      </c>
    </row>
    <row r="21" spans="1:21">
      <c r="A21">
        <v>18</v>
      </c>
      <c r="B21" s="15">
        <v>135.54714799999999</v>
      </c>
      <c r="C21" s="15">
        <v>34.982624999999999</v>
      </c>
      <c r="D21">
        <f t="shared" si="2"/>
        <v>135</v>
      </c>
      <c r="E21">
        <f t="shared" si="3"/>
        <v>32</v>
      </c>
      <c r="F21" s="1">
        <f t="shared" si="4"/>
        <v>49.732799999974333</v>
      </c>
      <c r="G21">
        <f t="shared" si="5"/>
        <v>34</v>
      </c>
      <c r="H21">
        <f t="shared" si="6"/>
        <v>58</v>
      </c>
      <c r="I21" s="1">
        <f t="shared" si="7"/>
        <v>57.44999999999547</v>
      </c>
      <c r="J21" s="1" t="str">
        <f t="shared" si="0"/>
        <v>1353249.7328</v>
      </c>
      <c r="K21" s="12" t="str">
        <f t="shared" si="1"/>
        <v>345857.45</v>
      </c>
      <c r="L21" s="15">
        <v>1353249.7328000001</v>
      </c>
      <c r="M21" s="15">
        <v>345857.45</v>
      </c>
      <c r="N21" s="16">
        <v>345857.45</v>
      </c>
      <c r="O21" s="16">
        <v>1353249.7328000001</v>
      </c>
      <c r="P21" s="21">
        <v>-112772.3937</v>
      </c>
      <c r="Q21" s="21">
        <v>-41344.7808</v>
      </c>
      <c r="R21" s="10" t="s">
        <v>37</v>
      </c>
      <c r="T21" s="21">
        <v>-41344.7808</v>
      </c>
      <c r="U21" s="21">
        <v>-112772.3937</v>
      </c>
    </row>
    <row r="22" spans="1:21">
      <c r="A22">
        <v>19</v>
      </c>
      <c r="B22" s="15">
        <v>135.57734099999999</v>
      </c>
      <c r="C22" s="15">
        <v>34.996273000000002</v>
      </c>
      <c r="D22">
        <f t="shared" si="2"/>
        <v>135</v>
      </c>
      <c r="E22">
        <f t="shared" si="3"/>
        <v>34</v>
      </c>
      <c r="F22" s="1">
        <f t="shared" si="4"/>
        <v>38.427599999963661</v>
      </c>
      <c r="G22">
        <f t="shared" si="5"/>
        <v>34</v>
      </c>
      <c r="H22">
        <f t="shared" si="6"/>
        <v>59</v>
      </c>
      <c r="I22" s="1">
        <f t="shared" si="7"/>
        <v>46.582800000008049</v>
      </c>
      <c r="J22" s="1" t="str">
        <f t="shared" si="0"/>
        <v>1353438.4276</v>
      </c>
      <c r="K22" s="12" t="str">
        <f t="shared" si="1"/>
        <v>345946.5828</v>
      </c>
      <c r="L22" s="15">
        <v>1353438.4276000001</v>
      </c>
      <c r="M22" s="15">
        <v>345946.58279999997</v>
      </c>
      <c r="N22" s="16">
        <v>345946.58279999997</v>
      </c>
      <c r="O22" s="16">
        <v>1353438.4276000001</v>
      </c>
      <c r="P22" s="21">
        <v>-111270.4918</v>
      </c>
      <c r="Q22" s="21">
        <v>-38581.778100000003</v>
      </c>
      <c r="R22" s="10" t="s">
        <v>38</v>
      </c>
      <c r="T22" s="21">
        <v>-38581.778100000003</v>
      </c>
      <c r="U22" s="21">
        <v>-111270.4918</v>
      </c>
    </row>
    <row r="23" spans="1:21">
      <c r="A23">
        <v>20</v>
      </c>
      <c r="B23" s="15">
        <v>135.54038399999999</v>
      </c>
      <c r="C23" s="15">
        <v>35.052016999999999</v>
      </c>
      <c r="D23">
        <f t="shared" si="2"/>
        <v>135</v>
      </c>
      <c r="E23">
        <f t="shared" si="3"/>
        <v>32</v>
      </c>
      <c r="F23" s="1">
        <f t="shared" si="4"/>
        <v>25.382399999959972</v>
      </c>
      <c r="G23">
        <f t="shared" si="5"/>
        <v>35</v>
      </c>
      <c r="H23">
        <f t="shared" si="6"/>
        <v>3</v>
      </c>
      <c r="I23" s="1">
        <f t="shared" si="7"/>
        <v>7.2611999999975199</v>
      </c>
      <c r="J23" s="1" t="str">
        <f t="shared" si="0"/>
        <v>1353225.3824</v>
      </c>
      <c r="K23" s="12" t="str">
        <f t="shared" si="1"/>
        <v>350307.2612</v>
      </c>
      <c r="L23" s="15">
        <v>1353225.3824</v>
      </c>
      <c r="M23" s="15">
        <v>350307.26120000001</v>
      </c>
      <c r="N23" s="16">
        <v>350307.26120000001</v>
      </c>
      <c r="O23" s="16">
        <v>1353225.3824</v>
      </c>
      <c r="P23" s="21">
        <v>-105071.84849999999</v>
      </c>
      <c r="Q23" s="21">
        <v>-41926.895199999999</v>
      </c>
      <c r="R23" s="11" t="s">
        <v>39</v>
      </c>
      <c r="T23" s="21">
        <v>-41926.895199999999</v>
      </c>
      <c r="U23" s="21">
        <v>-105071.84849999999</v>
      </c>
    </row>
    <row r="24" spans="1:21">
      <c r="J24"/>
      <c r="K24"/>
      <c r="L24"/>
      <c r="M24"/>
      <c r="N24"/>
      <c r="O24" t="s">
        <v>45</v>
      </c>
      <c r="P24" s="21">
        <f>MIN(P4:P23)</f>
        <v>-115958.3839</v>
      </c>
      <c r="Q24" s="21">
        <f>MIN(Q4:Q23)</f>
        <v>-47895.928</v>
      </c>
    </row>
    <row r="25" spans="1:21">
      <c r="O25" s="13" t="s">
        <v>46</v>
      </c>
      <c r="P25" s="21">
        <f>MAX(P4:P23)</f>
        <v>-91708.496799999994</v>
      </c>
      <c r="Q25" s="21">
        <f>MAX(Q4:Q23)</f>
        <v>-31367.213400000001</v>
      </c>
    </row>
    <row r="46" spans="16:17">
      <c r="P46"/>
      <c r="Q46"/>
    </row>
    <row r="47" spans="16:17">
      <c r="P47"/>
      <c r="Q47"/>
    </row>
    <row r="48" spans="16:17">
      <c r="P48"/>
      <c r="Q48"/>
    </row>
    <row r="49" spans="16:17">
      <c r="P49"/>
      <c r="Q49"/>
    </row>
    <row r="50" spans="16:17">
      <c r="P50"/>
      <c r="Q50"/>
    </row>
    <row r="51" spans="16:17">
      <c r="P51"/>
      <c r="Q51"/>
    </row>
    <row r="52" spans="16:17">
      <c r="P52"/>
      <c r="Q52"/>
    </row>
    <row r="53" spans="16:17">
      <c r="P53"/>
      <c r="Q53"/>
    </row>
    <row r="54" spans="16:17">
      <c r="P54"/>
      <c r="Q54"/>
    </row>
    <row r="55" spans="16:17">
      <c r="P55"/>
      <c r="Q55"/>
    </row>
    <row r="56" spans="16:17">
      <c r="P56"/>
      <c r="Q56"/>
    </row>
    <row r="57" spans="16:17">
      <c r="P57"/>
      <c r="Q57"/>
    </row>
    <row r="58" spans="16:17">
      <c r="P58"/>
      <c r="Q58"/>
    </row>
    <row r="59" spans="16:17">
      <c r="P59"/>
      <c r="Q59"/>
    </row>
    <row r="60" spans="16:17">
      <c r="P60"/>
      <c r="Q60"/>
    </row>
    <row r="61" spans="16:17">
      <c r="P61"/>
      <c r="Q61"/>
    </row>
    <row r="62" spans="16:17">
      <c r="P62"/>
      <c r="Q62"/>
    </row>
    <row r="63" spans="16:17">
      <c r="P63"/>
      <c r="Q63"/>
    </row>
    <row r="64" spans="16:17">
      <c r="P64"/>
      <c r="Q64"/>
    </row>
    <row r="65" spans="16:17">
      <c r="P65"/>
      <c r="Q65"/>
    </row>
    <row r="66" spans="16:17">
      <c r="P66"/>
      <c r="Q66"/>
    </row>
  </sheetData>
  <phoneticPr fontId="1"/>
  <pageMargins left="0.75" right="0.75" top="1" bottom="1" header="0.3" footer="0.3"/>
  <pageSetup paperSize="0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F0BD-F76F-4C4F-9C46-BFFFCB19F35D}">
  <dimension ref="A1:D4"/>
  <sheetViews>
    <sheetView zoomScale="150" zoomScaleNormal="150" workbookViewId="0">
      <selection activeCell="B9" sqref="B9"/>
    </sheetView>
  </sheetViews>
  <sheetFormatPr baseColWidth="10" defaultRowHeight="14"/>
  <cols>
    <col min="1" max="1" width="12.83203125" customWidth="1"/>
    <col min="2" max="2" width="13.33203125" style="1" bestFit="1" customWidth="1"/>
    <col min="3" max="3" width="14.33203125" style="1" bestFit="1" customWidth="1"/>
    <col min="4" max="256" width="12.83203125" customWidth="1"/>
  </cols>
  <sheetData>
    <row r="1" spans="1:4">
      <c r="A1" t="s">
        <v>3</v>
      </c>
      <c r="B1" s="1" t="s">
        <v>2</v>
      </c>
      <c r="C1" s="1" t="s">
        <v>1</v>
      </c>
      <c r="D1" t="s">
        <v>0</v>
      </c>
    </row>
    <row r="2" spans="1:4">
      <c r="A2">
        <v>1</v>
      </c>
      <c r="B2" s="1">
        <v>-19695.4889678</v>
      </c>
      <c r="C2" s="1">
        <v>-167436.26134570001</v>
      </c>
      <c r="D2" t="s">
        <v>10</v>
      </c>
    </row>
    <row r="3" spans="1:4">
      <c r="A3">
        <v>2</v>
      </c>
      <c r="B3" s="1">
        <v>-16544.2881982</v>
      </c>
      <c r="C3" s="1">
        <v>-166763.71371410001</v>
      </c>
      <c r="D3" t="s">
        <v>8</v>
      </c>
    </row>
    <row r="4" spans="1:4">
      <c r="A4">
        <v>3</v>
      </c>
      <c r="B4" s="1">
        <v>-16533.597353199999</v>
      </c>
      <c r="C4" s="1">
        <v>-166759.85606260001</v>
      </c>
      <c r="D4" t="s">
        <v>9</v>
      </c>
    </row>
  </sheetData>
  <phoneticPr fontId="3"/>
  <pageMargins left="0.75" right="0.75" top="1" bottom="1" header="0.51200000000000001" footer="0.51200000000000001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座標系変換</vt:lpstr>
      <vt:lpstr>grass用csv作成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元晴 木庭</cp:lastModifiedBy>
  <dcterms:created xsi:type="dcterms:W3CDTF">2013-03-21T06:19:57Z</dcterms:created>
  <dcterms:modified xsi:type="dcterms:W3CDTF">2025-11-10T07:12:32Z</dcterms:modified>
</cp:coreProperties>
</file>